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790" yWindow="510" windowWidth="22215" windowHeight="12420"/>
  </bookViews>
  <sheets>
    <sheet name="Methylation" sheetId="3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3" l="1"/>
  <c r="M21" i="3"/>
  <c r="L21" i="3"/>
  <c r="M20" i="3"/>
  <c r="L20" i="3"/>
  <c r="M19" i="3"/>
  <c r="L19" i="3"/>
  <c r="J20" i="3"/>
  <c r="K20" i="3"/>
  <c r="J21" i="3"/>
  <c r="K21" i="3"/>
  <c r="K19" i="3"/>
  <c r="J19" i="3"/>
  <c r="I20" i="3"/>
  <c r="I19" i="3"/>
  <c r="F19" i="3"/>
  <c r="E19" i="3"/>
  <c r="C20" i="3"/>
  <c r="D20" i="3"/>
  <c r="C21" i="3"/>
  <c r="D21" i="3"/>
  <c r="D19" i="3"/>
  <c r="C19" i="3"/>
  <c r="B20" i="3"/>
  <c r="E20" i="3" s="1"/>
  <c r="B21" i="3"/>
  <c r="E21" i="3" s="1"/>
  <c r="B19" i="3"/>
  <c r="B14" i="3"/>
  <c r="B12" i="3"/>
  <c r="C12" i="3"/>
  <c r="D12" i="3"/>
  <c r="I12" i="3"/>
  <c r="J12" i="3"/>
  <c r="K12" i="3"/>
  <c r="B13" i="3"/>
  <c r="C13" i="3"/>
  <c r="D13" i="3"/>
  <c r="I13" i="3"/>
  <c r="J13" i="3"/>
  <c r="K13" i="3"/>
  <c r="C14" i="3"/>
  <c r="D14" i="3"/>
  <c r="I14" i="3"/>
  <c r="J14" i="3"/>
  <c r="K14" i="3"/>
  <c r="F21" i="3" l="1"/>
  <c r="F20" i="3"/>
</calcChain>
</file>

<file path=xl/sharedStrings.xml><?xml version="1.0" encoding="utf-8"?>
<sst xmlns="http://schemas.openxmlformats.org/spreadsheetml/2006/main" count="34" uniqueCount="13">
  <si>
    <t>Rep 2</t>
  </si>
  <si>
    <t>Rep 3</t>
  </si>
  <si>
    <r>
      <t>tRNA</t>
    </r>
    <r>
      <rPr>
        <b/>
        <vertAlign val="superscript"/>
        <sz val="11"/>
        <color theme="1"/>
        <rFont val="Arial"/>
        <family val="2"/>
      </rPr>
      <t>Pro</t>
    </r>
    <r>
      <rPr>
        <b/>
        <sz val="11"/>
        <color theme="1"/>
        <rFont val="Arial"/>
        <family val="2"/>
      </rPr>
      <t>(UGG)</t>
    </r>
    <phoneticPr fontId="1"/>
  </si>
  <si>
    <r>
      <t>tRNA</t>
    </r>
    <r>
      <rPr>
        <b/>
        <vertAlign val="superscript"/>
        <sz val="11"/>
        <color theme="1"/>
        <rFont val="Arial"/>
        <family val="2"/>
      </rPr>
      <t>Arg</t>
    </r>
    <r>
      <rPr>
        <b/>
        <sz val="11"/>
        <color theme="1"/>
        <rFont val="Arial"/>
        <family val="2"/>
      </rPr>
      <t>(CCG)</t>
    </r>
    <phoneticPr fontId="1"/>
  </si>
  <si>
    <t>SD</t>
    <phoneticPr fontId="1"/>
  </si>
  <si>
    <t>Average</t>
    <phoneticPr fontId="1"/>
  </si>
  <si>
    <t>Time (min)</t>
    <phoneticPr fontId="1"/>
  </si>
  <si>
    <t>Time (min)</t>
    <phoneticPr fontId="1"/>
  </si>
  <si>
    <t>pmoles tRNA reacted</t>
    <phoneticPr fontId="1"/>
  </si>
  <si>
    <t>Rep 1</t>
    <phoneticPr fontId="1"/>
  </si>
  <si>
    <r>
      <t>[</t>
    </r>
    <r>
      <rPr>
        <b/>
        <vertAlign val="superscript"/>
        <sz val="11"/>
        <color theme="1"/>
        <rFont val="Arial"/>
        <family val="2"/>
      </rPr>
      <t>3</t>
    </r>
    <r>
      <rPr>
        <b/>
        <sz val="11"/>
        <color theme="1"/>
        <rFont val="Arial"/>
        <family val="2"/>
      </rPr>
      <t>H] dpm after background subtraction</t>
    </r>
    <phoneticPr fontId="1"/>
  </si>
  <si>
    <t>% tRNA reacted (corrected by filter effect, dilution effect and efficiency)</t>
    <phoneticPr fontId="1"/>
  </si>
  <si>
    <r>
      <t>Figure 3-figure supplement 1-source data 1: Related to Figure 3-figure supplement 1A. [</t>
    </r>
    <r>
      <rPr>
        <b/>
        <vertAlign val="superscript"/>
        <sz val="11"/>
        <color theme="1"/>
        <rFont val="Arial"/>
        <family val="2"/>
      </rPr>
      <t>3</t>
    </r>
    <r>
      <rPr>
        <b/>
        <sz val="11"/>
        <color theme="1"/>
        <rFont val="Arial"/>
        <family val="2"/>
      </rPr>
      <t>H] counts and converted numbers of the methylated tRNAs over time-course from plateau methylation of tRNA</t>
    </r>
    <r>
      <rPr>
        <b/>
        <vertAlign val="superscript"/>
        <sz val="11"/>
        <color theme="1"/>
        <rFont val="Arial"/>
        <family val="2"/>
      </rPr>
      <t>Pro</t>
    </r>
    <r>
      <rPr>
        <b/>
        <sz val="11"/>
        <color theme="1"/>
        <rFont val="Arial"/>
        <family val="2"/>
      </rPr>
      <t>(UGG) and tRNA</t>
    </r>
    <r>
      <rPr>
        <b/>
        <vertAlign val="superscript"/>
        <sz val="11"/>
        <color theme="1"/>
        <rFont val="Arial"/>
        <family val="2"/>
      </rPr>
      <t>Arg</t>
    </r>
    <r>
      <rPr>
        <b/>
        <sz val="11"/>
        <color theme="1"/>
        <rFont val="Arial"/>
        <family val="2"/>
      </rPr>
      <t>(CCG)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</si>
</sst>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5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sz val="10"/>
      <name val="Geneva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6" fontId="2" fillId="0" borderId="12" xfId="0" applyNumberFormat="1" applyFont="1" applyBorder="1" applyAlignment="1">
      <alignment horizontal="center" vertical="center"/>
    </xf>
    <xf numFmtId="176" fontId="2" fillId="0" borderId="1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6" fontId="2" fillId="0" borderId="15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176" fontId="2" fillId="0" borderId="1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504138905713711E-2"/>
          <c:y val="5.5447565322991339E-2"/>
          <c:w val="0.71262027256162974"/>
          <c:h val="0.818035021741685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Methylation!$B$4</c:f>
              <c:strCache>
                <c:ptCount val="1"/>
                <c:pt idx="0">
                  <c:v>tRNAPro(UGG)</c:v>
                </c:pt>
              </c:strCache>
            </c:strRef>
          </c:tx>
          <c:marker>
            <c:symbol val="circle"/>
            <c:size val="5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Methylation!$F$18:$F$21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11.967477425200752</c:v>
                  </c:pt>
                  <c:pt idx="2">
                    <c:v>5.5912193235423073</c:v>
                  </c:pt>
                  <c:pt idx="3">
                    <c:v>1.6848986372039019</c:v>
                  </c:pt>
                </c:numCache>
              </c:numRef>
            </c:plus>
            <c:minus>
              <c:numRef>
                <c:f>Methylation!$F$18:$F$21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11.967477425200752</c:v>
                  </c:pt>
                  <c:pt idx="2">
                    <c:v>5.5912193235423073</c:v>
                  </c:pt>
                  <c:pt idx="3">
                    <c:v>1.6848986372039019</c:v>
                  </c:pt>
                </c:numCache>
              </c:numRef>
            </c:minus>
          </c:errBars>
          <c:xVal>
            <c:numRef>
              <c:f>Methylation!$A$18:$A$21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</c:numCache>
            </c:numRef>
          </c:xVal>
          <c:yVal>
            <c:numRef>
              <c:f>Methylation!$E$18:$E$21</c:f>
              <c:numCache>
                <c:formatCode>0.0</c:formatCode>
                <c:ptCount val="4"/>
                <c:pt idx="0" formatCode="General">
                  <c:v>0</c:v>
                </c:pt>
                <c:pt idx="1">
                  <c:v>64.69109490295186</c:v>
                </c:pt>
                <c:pt idx="2">
                  <c:v>82.539133351332566</c:v>
                </c:pt>
                <c:pt idx="3">
                  <c:v>99.608552666569111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Methylation!$I$4</c:f>
              <c:strCache>
                <c:ptCount val="1"/>
                <c:pt idx="0">
                  <c:v>tRNAArg(CCG)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Methylation!$M$18:$M$21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11.346328043276024</c:v>
                  </c:pt>
                  <c:pt idx="2">
                    <c:v>3.5426909329014591</c:v>
                  </c:pt>
                  <c:pt idx="3">
                    <c:v>1.6044151724673925</c:v>
                  </c:pt>
                </c:numCache>
              </c:numRef>
            </c:plus>
            <c:minus>
              <c:numRef>
                <c:f>Methylation!$M$18:$M$21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11.346328043276024</c:v>
                  </c:pt>
                  <c:pt idx="2">
                    <c:v>3.5426909329014591</c:v>
                  </c:pt>
                  <c:pt idx="3">
                    <c:v>1.6044151724673925</c:v>
                  </c:pt>
                </c:numCache>
              </c:numRef>
            </c:minus>
          </c:errBars>
          <c:xVal>
            <c:numRef>
              <c:f>Methylation!$A$18:$A$21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</c:numCache>
            </c:numRef>
          </c:xVal>
          <c:yVal>
            <c:numRef>
              <c:f>Methylation!$L$18:$L$21</c:f>
              <c:numCache>
                <c:formatCode>0.0</c:formatCode>
                <c:ptCount val="4"/>
                <c:pt idx="0" formatCode="General">
                  <c:v>0</c:v>
                </c:pt>
                <c:pt idx="1">
                  <c:v>49.148405738433574</c:v>
                </c:pt>
                <c:pt idx="2">
                  <c:v>64.911466556570289</c:v>
                </c:pt>
                <c:pt idx="3">
                  <c:v>70.662769401141063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578816"/>
        <c:axId val="210596992"/>
      </c:scatterChart>
      <c:valAx>
        <c:axId val="21057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210596992"/>
        <c:crosses val="autoZero"/>
        <c:crossBetween val="midCat"/>
      </c:valAx>
      <c:valAx>
        <c:axId val="210596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2105788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655566165664026"/>
          <c:y val="0.50652246091070596"/>
          <c:w val="0.44221793113284386"/>
          <c:h val="0.23752578387448514"/>
        </c:manualLayout>
      </c:layout>
      <c:overlay val="0"/>
      <c:txPr>
        <a:bodyPr/>
        <a:lstStyle/>
        <a:p>
          <a:pPr>
            <a:defRPr i="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100" b="1">
          <a:latin typeface="Arial" panose="020B0604020202020204" pitchFamily="34" charset="0"/>
          <a:cs typeface="Arial" panose="020B0604020202020204" pitchFamily="34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209550</xdr:colOff>
      <xdr:row>6</xdr:row>
      <xdr:rowOff>142875</xdr:rowOff>
    </xdr:from>
    <xdr:to>
      <xdr:col>18</xdr:col>
      <xdr:colOff>359834</xdr:colOff>
      <xdr:row>20</xdr:row>
      <xdr:rowOff>148166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zoomScale="90" zoomScaleNormal="90" workbookViewId="0">
      <selection activeCell="A2" sqref="A2"/>
    </sheetView>
  </sheetViews>
  <sheetFormatPr defaultRowHeight="15"/>
  <cols>
    <col min="1" max="1" width="37.125" style="2" customWidth="1"/>
    <col min="2" max="3" width="9" style="2"/>
    <col min="4" max="4" width="12" style="2" customWidth="1"/>
    <col min="5" max="6" width="9" style="2"/>
    <col min="7" max="7" width="2.875" style="2" customWidth="1"/>
    <col min="8" max="8" width="11.25" style="2" customWidth="1"/>
    <col min="9" max="10" width="9" style="2"/>
    <col min="11" max="11" width="11.375" style="2" customWidth="1"/>
    <col min="12" max="16384" width="9" style="2"/>
  </cols>
  <sheetData>
    <row r="1" spans="1:13" ht="17.25">
      <c r="A1" s="2" t="s">
        <v>12</v>
      </c>
    </row>
    <row r="3" spans="1:13">
      <c r="G3" s="29"/>
    </row>
    <row r="4" spans="1:13" ht="17.25">
      <c r="A4" s="31" t="s">
        <v>10</v>
      </c>
      <c r="B4" s="32" t="s">
        <v>2</v>
      </c>
      <c r="C4" s="33"/>
      <c r="D4" s="33"/>
      <c r="E4" s="33"/>
      <c r="F4" s="34"/>
      <c r="G4" s="10"/>
      <c r="H4" s="30"/>
      <c r="I4" s="33" t="s">
        <v>3</v>
      </c>
      <c r="J4" s="33"/>
      <c r="K4" s="33"/>
      <c r="L4" s="33"/>
      <c r="M4" s="34"/>
    </row>
    <row r="5" spans="1:13">
      <c r="A5" s="22" t="s">
        <v>7</v>
      </c>
      <c r="B5" s="5" t="s">
        <v>9</v>
      </c>
      <c r="C5" s="6" t="s">
        <v>0</v>
      </c>
      <c r="D5" s="7" t="s">
        <v>1</v>
      </c>
      <c r="E5" s="5"/>
      <c r="F5" s="7"/>
      <c r="G5" s="10"/>
      <c r="H5" s="4" t="s">
        <v>7</v>
      </c>
      <c r="I5" s="6" t="s">
        <v>9</v>
      </c>
      <c r="J5" s="6" t="s">
        <v>0</v>
      </c>
      <c r="K5" s="7" t="s">
        <v>1</v>
      </c>
      <c r="L5" s="5"/>
      <c r="M5" s="7"/>
    </row>
    <row r="6" spans="1:13">
      <c r="A6" s="22">
        <v>5</v>
      </c>
      <c r="B6" s="9">
        <v>81000</v>
      </c>
      <c r="C6" s="10">
        <v>50287</v>
      </c>
      <c r="D6" s="10">
        <v>49114</v>
      </c>
      <c r="E6" s="11"/>
      <c r="F6" s="12"/>
      <c r="G6" s="27"/>
      <c r="H6" s="8">
        <v>5</v>
      </c>
      <c r="I6" s="10">
        <v>38262</v>
      </c>
      <c r="J6" s="10">
        <v>25462</v>
      </c>
      <c r="K6" s="10">
        <v>26090</v>
      </c>
      <c r="L6" s="11"/>
      <c r="M6" s="12"/>
    </row>
    <row r="7" spans="1:13">
      <c r="A7" s="9">
        <v>15</v>
      </c>
      <c r="B7" s="9">
        <v>133716</v>
      </c>
      <c r="C7" s="10">
        <v>60563</v>
      </c>
      <c r="D7" s="10">
        <v>53011</v>
      </c>
      <c r="E7" s="14"/>
      <c r="F7" s="15"/>
      <c r="G7" s="27"/>
      <c r="H7" s="13">
        <v>15</v>
      </c>
      <c r="I7" s="10">
        <v>65810</v>
      </c>
      <c r="J7" s="10">
        <v>31878</v>
      </c>
      <c r="K7" s="10">
        <v>29542</v>
      </c>
      <c r="L7" s="14"/>
      <c r="M7" s="15"/>
    </row>
    <row r="8" spans="1:13">
      <c r="A8" s="17">
        <v>30</v>
      </c>
      <c r="B8" s="17">
        <v>160724</v>
      </c>
      <c r="C8" s="18">
        <v>67861</v>
      </c>
      <c r="D8" s="18">
        <v>69482</v>
      </c>
      <c r="E8" s="19"/>
      <c r="F8" s="20"/>
      <c r="G8" s="27"/>
      <c r="H8" s="16">
        <v>30</v>
      </c>
      <c r="I8" s="18">
        <v>76898</v>
      </c>
      <c r="J8" s="18">
        <v>32169</v>
      </c>
      <c r="K8" s="18">
        <v>32399</v>
      </c>
      <c r="L8" s="19"/>
      <c r="M8" s="20"/>
    </row>
    <row r="9" spans="1:13" s="29" customFormat="1">
      <c r="A9" s="10"/>
      <c r="B9" s="10"/>
      <c r="C9" s="10"/>
      <c r="D9" s="10"/>
      <c r="E9" s="27"/>
      <c r="F9" s="27"/>
      <c r="G9" s="27"/>
      <c r="H9" s="10"/>
      <c r="I9" s="10"/>
      <c r="J9" s="10"/>
      <c r="K9" s="10"/>
      <c r="L9" s="27"/>
      <c r="M9" s="27"/>
    </row>
    <row r="10" spans="1:13">
      <c r="A10" s="21" t="s">
        <v>8</v>
      </c>
      <c r="G10" s="29"/>
    </row>
    <row r="11" spans="1:13">
      <c r="A11" s="13" t="s">
        <v>7</v>
      </c>
      <c r="B11" s="5" t="s">
        <v>9</v>
      </c>
      <c r="C11" s="6" t="s">
        <v>0</v>
      </c>
      <c r="D11" s="6" t="s">
        <v>1</v>
      </c>
      <c r="E11" s="22"/>
      <c r="F11" s="24"/>
      <c r="G11" s="10"/>
      <c r="H11" s="4" t="s">
        <v>7</v>
      </c>
      <c r="I11" s="6" t="s">
        <v>9</v>
      </c>
      <c r="J11" s="6" t="s">
        <v>0</v>
      </c>
      <c r="K11" s="7" t="s">
        <v>1</v>
      </c>
      <c r="L11" s="22"/>
      <c r="M11" s="24"/>
    </row>
    <row r="12" spans="1:13">
      <c r="A12" s="8">
        <v>5</v>
      </c>
      <c r="B12" s="11">
        <f>B6/4700</f>
        <v>17.23404255319149</v>
      </c>
      <c r="C12" s="26">
        <f t="shared" ref="C12:D14" si="0">C6/2389</f>
        <v>21.049393051485978</v>
      </c>
      <c r="D12" s="26">
        <f t="shared" si="0"/>
        <v>20.558392632900794</v>
      </c>
      <c r="E12" s="11"/>
      <c r="F12" s="12"/>
      <c r="G12" s="27"/>
      <c r="H12" s="8">
        <v>5</v>
      </c>
      <c r="I12" s="26">
        <f>I6/4700</f>
        <v>8.1408510638297873</v>
      </c>
      <c r="J12" s="26">
        <f t="shared" ref="J12:K14" si="1">J6/2389</f>
        <v>10.658015906236919</v>
      </c>
      <c r="K12" s="26">
        <f t="shared" si="1"/>
        <v>10.92088740058602</v>
      </c>
      <c r="L12" s="11"/>
      <c r="M12" s="12"/>
    </row>
    <row r="13" spans="1:13">
      <c r="A13" s="13">
        <v>15</v>
      </c>
      <c r="B13" s="14">
        <f>B7/4700</f>
        <v>28.450212765957446</v>
      </c>
      <c r="C13" s="27">
        <f t="shared" si="0"/>
        <v>25.350774382586856</v>
      </c>
      <c r="D13" s="27">
        <f t="shared" si="0"/>
        <v>22.189619087484303</v>
      </c>
      <c r="E13" s="14"/>
      <c r="F13" s="15"/>
      <c r="G13" s="27"/>
      <c r="H13" s="13">
        <v>15</v>
      </c>
      <c r="I13" s="27">
        <f>I7/4700</f>
        <v>14.002127659574468</v>
      </c>
      <c r="J13" s="27">
        <f t="shared" si="1"/>
        <v>13.343658434491418</v>
      </c>
      <c r="K13" s="27">
        <f t="shared" si="1"/>
        <v>12.3658434491419</v>
      </c>
      <c r="L13" s="14"/>
      <c r="M13" s="15"/>
    </row>
    <row r="14" spans="1:13">
      <c r="A14" s="16">
        <v>30</v>
      </c>
      <c r="B14" s="19">
        <f>B8/4700</f>
        <v>34.196595744680849</v>
      </c>
      <c r="C14" s="28">
        <f t="shared" si="0"/>
        <v>28.405609041439934</v>
      </c>
      <c r="D14" s="28">
        <f t="shared" si="0"/>
        <v>29.084135621598996</v>
      </c>
      <c r="E14" s="19"/>
      <c r="F14" s="20"/>
      <c r="G14" s="27"/>
      <c r="H14" s="16">
        <v>30</v>
      </c>
      <c r="I14" s="28">
        <f>I8/4700</f>
        <v>16.36127659574468</v>
      </c>
      <c r="J14" s="28">
        <f t="shared" si="1"/>
        <v>13.465466722478025</v>
      </c>
      <c r="K14" s="28">
        <f t="shared" si="1"/>
        <v>13.561741314357471</v>
      </c>
      <c r="L14" s="19"/>
      <c r="M14" s="20"/>
    </row>
    <row r="15" spans="1:13" s="29" customFormat="1">
      <c r="A15" s="10"/>
      <c r="B15" s="27"/>
      <c r="C15" s="27"/>
      <c r="D15" s="27"/>
      <c r="E15" s="27"/>
      <c r="F15" s="27"/>
      <c r="G15" s="27"/>
      <c r="H15" s="10"/>
      <c r="I15" s="27"/>
      <c r="J15" s="27"/>
      <c r="K15" s="27"/>
      <c r="L15" s="27"/>
      <c r="M15" s="27"/>
    </row>
    <row r="16" spans="1:13" ht="30">
      <c r="A16" s="3" t="s">
        <v>11</v>
      </c>
      <c r="D16" s="1"/>
      <c r="E16" s="1"/>
      <c r="F16" s="1"/>
      <c r="G16" s="10"/>
      <c r="H16" s="1"/>
      <c r="I16" s="1"/>
      <c r="J16" s="1"/>
      <c r="K16" s="1"/>
      <c r="L16" s="1"/>
      <c r="M16" s="1"/>
    </row>
    <row r="17" spans="1:13">
      <c r="A17" s="9" t="s">
        <v>6</v>
      </c>
      <c r="B17" s="22" t="s">
        <v>9</v>
      </c>
      <c r="C17" s="23" t="s">
        <v>0</v>
      </c>
      <c r="D17" s="23" t="s">
        <v>1</v>
      </c>
      <c r="E17" s="22" t="s">
        <v>5</v>
      </c>
      <c r="F17" s="24" t="s">
        <v>4</v>
      </c>
      <c r="G17" s="10"/>
      <c r="H17" s="8" t="s">
        <v>6</v>
      </c>
      <c r="I17" s="23" t="s">
        <v>9</v>
      </c>
      <c r="J17" s="23" t="s">
        <v>0</v>
      </c>
      <c r="K17" s="24" t="s">
        <v>1</v>
      </c>
      <c r="L17" s="22" t="s">
        <v>5</v>
      </c>
      <c r="M17" s="24" t="s">
        <v>4</v>
      </c>
    </row>
    <row r="18" spans="1:13">
      <c r="A18" s="8">
        <v>0</v>
      </c>
      <c r="B18" s="22">
        <v>0</v>
      </c>
      <c r="C18" s="23">
        <v>0</v>
      </c>
      <c r="D18" s="23">
        <v>0</v>
      </c>
      <c r="E18" s="22">
        <v>0</v>
      </c>
      <c r="F18" s="24">
        <v>0</v>
      </c>
      <c r="G18" s="10"/>
      <c r="H18" s="8">
        <v>0</v>
      </c>
      <c r="I18" s="23">
        <v>0</v>
      </c>
      <c r="J18" s="23">
        <v>0</v>
      </c>
      <c r="K18" s="24">
        <v>0</v>
      </c>
      <c r="L18" s="22">
        <v>0</v>
      </c>
      <c r="M18" s="24">
        <v>0</v>
      </c>
    </row>
    <row r="19" spans="1:13">
      <c r="A19" s="13">
        <v>5</v>
      </c>
      <c r="B19" s="14">
        <f>B12*4*4*1.2/6.5</f>
        <v>50.906710310965636</v>
      </c>
      <c r="C19" s="27">
        <f>C12*4*4*1.2/5.58</f>
        <v>72.42801910188723</v>
      </c>
      <c r="D19" s="27">
        <f>D12*4*4*1.2/5.58</f>
        <v>70.73855529600273</v>
      </c>
      <c r="E19" s="14">
        <f>AVERAGE(B19:D19)</f>
        <v>64.69109490295186</v>
      </c>
      <c r="F19" s="15">
        <f>STDEV(B19:D19)</f>
        <v>11.967477425200752</v>
      </c>
      <c r="G19" s="27"/>
      <c r="H19" s="13">
        <v>5</v>
      </c>
      <c r="I19" s="27">
        <f>I12*4*6*1.2/6.5</f>
        <v>36.070232405891986</v>
      </c>
      <c r="J19" s="27">
        <f>J12*4*6*1.2/5.58</f>
        <v>55.009114354771192</v>
      </c>
      <c r="K19" s="15">
        <f>K12*4*6*1.2/5.58</f>
        <v>56.365870454637523</v>
      </c>
      <c r="L19" s="14">
        <f>AVERAGE(I19:K19)</f>
        <v>49.148405738433574</v>
      </c>
      <c r="M19" s="15">
        <f>STDEV(I19:K19)</f>
        <v>11.346328043276024</v>
      </c>
    </row>
    <row r="20" spans="1:13">
      <c r="A20" s="13">
        <v>15</v>
      </c>
      <c r="B20" s="14">
        <f>B13*4*4*1.2/6.5</f>
        <v>84.037551554828141</v>
      </c>
      <c r="C20" s="27">
        <f t="shared" ref="C20:D20" si="2">C13*4*4*1.2/5.58</f>
        <v>87.228470993847239</v>
      </c>
      <c r="D20" s="27">
        <f t="shared" si="2"/>
        <v>76.351377505322333</v>
      </c>
      <c r="E20" s="14">
        <f t="shared" ref="E20:E21" si="3">AVERAGE(B20:D20)</f>
        <v>82.539133351332566</v>
      </c>
      <c r="F20" s="15">
        <f t="shared" ref="F20:F21" si="4">STDEV(B20:D20)</f>
        <v>5.5912193235423073</v>
      </c>
      <c r="G20" s="27"/>
      <c r="H20" s="13">
        <v>15</v>
      </c>
      <c r="I20" s="27">
        <f t="shared" ref="I20" si="5">I13*4*6*1.2/6.5</f>
        <v>62.040196399345326</v>
      </c>
      <c r="J20" s="27">
        <f t="shared" ref="J20:K20" si="6">J13*4*6*1.2/5.58</f>
        <v>68.870495145762163</v>
      </c>
      <c r="K20" s="15">
        <f t="shared" si="6"/>
        <v>63.823708124603357</v>
      </c>
      <c r="L20" s="14">
        <f t="shared" ref="L20:L21" si="7">AVERAGE(I20:K20)</f>
        <v>64.911466556570289</v>
      </c>
      <c r="M20" s="15">
        <f t="shared" ref="M20:M21" si="8">STDEV(I20:K20)</f>
        <v>3.5426909329014591</v>
      </c>
    </row>
    <row r="21" spans="1:13">
      <c r="A21" s="16">
        <v>30</v>
      </c>
      <c r="B21" s="19">
        <f>B14*4*4*1.2/6.5</f>
        <v>101.01148281505728</v>
      </c>
      <c r="C21" s="28">
        <f t="shared" ref="C21:D21" si="9">C14*4*4*1.2/5.58</f>
        <v>97.739730035062138</v>
      </c>
      <c r="D21" s="28">
        <f t="shared" si="9"/>
        <v>100.07444514958794</v>
      </c>
      <c r="E21" s="19">
        <f t="shared" si="3"/>
        <v>99.608552666569111</v>
      </c>
      <c r="F21" s="20">
        <f t="shared" si="4"/>
        <v>1.6848986372039019</v>
      </c>
      <c r="G21" s="27"/>
      <c r="H21" s="16">
        <v>30</v>
      </c>
      <c r="I21" s="28">
        <f>I14*4*6*1.2/6.5</f>
        <v>72.493040916530262</v>
      </c>
      <c r="J21" s="28">
        <f t="shared" ref="J21:K21" si="10">J14*4*6*1.2/5.58</f>
        <v>69.499183083757543</v>
      </c>
      <c r="K21" s="20">
        <f t="shared" si="10"/>
        <v>69.996084203135339</v>
      </c>
      <c r="L21" s="19">
        <f t="shared" si="7"/>
        <v>70.662769401141063</v>
      </c>
      <c r="M21" s="20">
        <f t="shared" si="8"/>
        <v>1.6044151724673925</v>
      </c>
    </row>
    <row r="22" spans="1:13">
      <c r="C22" s="25"/>
      <c r="D22" s="25"/>
      <c r="E22" s="25"/>
      <c r="F22" s="25"/>
      <c r="G22" s="25"/>
    </row>
    <row r="23" spans="1:13">
      <c r="C23" s="25"/>
      <c r="D23" s="25"/>
      <c r="E23" s="25"/>
      <c r="F23" s="25"/>
      <c r="G23" s="25"/>
    </row>
    <row r="24" spans="1:13">
      <c r="C24" s="25"/>
      <c r="D24" s="25"/>
      <c r="E24" s="25"/>
      <c r="F24" s="25"/>
      <c r="G24" s="25"/>
    </row>
    <row r="25" spans="1:13">
      <c r="C25" s="25"/>
      <c r="D25" s="25"/>
      <c r="E25" s="25"/>
      <c r="F25" s="25"/>
      <c r="G25" s="25"/>
    </row>
    <row r="26" spans="1:13">
      <c r="C26" s="25"/>
      <c r="D26" s="25"/>
      <c r="E26" s="25"/>
      <c r="F26" s="25"/>
      <c r="G26" s="25"/>
    </row>
    <row r="27" spans="1:13">
      <c r="C27" s="25"/>
      <c r="D27" s="25"/>
      <c r="E27" s="25"/>
      <c r="F27" s="25"/>
      <c r="G27" s="25"/>
    </row>
  </sheetData>
  <mergeCells count="2">
    <mergeCell ref="B4:F4"/>
    <mergeCell ref="I4:M4"/>
  </mergeCells>
  <phoneticPr fontId="1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Methylation</vt:lpstr>
    </vt:vector>
  </TitlesOfParts>
  <Company>Thomas Jefferson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W Christian</dc:creator>
  <cp:lastModifiedBy>Isao Masuda</cp:lastModifiedBy>
  <dcterms:created xsi:type="dcterms:W3CDTF">2021-07-21T20:15:41Z</dcterms:created>
  <dcterms:modified xsi:type="dcterms:W3CDTF">2021-08-05T16:14:04Z</dcterms:modified>
</cp:coreProperties>
</file>